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5"/>
  </sheets>
  <definedNames/>
  <calcPr/>
</workbook>
</file>

<file path=xl/sharedStrings.xml><?xml version="1.0" encoding="utf-8"?>
<sst xmlns="http://schemas.openxmlformats.org/spreadsheetml/2006/main" count="52" uniqueCount="37">
  <si>
    <t>國立政治大學 學生會</t>
  </si>
  <si>
    <t>決算書 總表</t>
  </si>
  <si>
    <t>第二十六屆 第一期間 （2025/9/1⏤2026/1/31）</t>
  </si>
  <si>
    <t>期入⏤各單位收入</t>
  </si>
  <si>
    <t>預算金額</t>
  </si>
  <si>
    <t>決算金額</t>
  </si>
  <si>
    <t>幹事會期入合計</t>
  </si>
  <si>
    <t xml:space="preserve">　會長</t>
  </si>
  <si>
    <t xml:space="preserve">　副會長</t>
  </si>
  <si>
    <t xml:space="preserve">　研究生學會</t>
  </si>
  <si>
    <t xml:space="preserve">　秘書部</t>
  </si>
  <si>
    <t xml:space="preserve">　財務部</t>
  </si>
  <si>
    <t xml:space="preserve">　權益部</t>
  </si>
  <si>
    <t xml:space="preserve">　活動部</t>
  </si>
  <si>
    <t xml:space="preserve">　學術部</t>
  </si>
  <si>
    <t xml:space="preserve">　社團部</t>
  </si>
  <si>
    <t xml:space="preserve">　國際事務部</t>
  </si>
  <si>
    <t xml:space="preserve">　會計單位</t>
  </si>
  <si>
    <t xml:space="preserve">　選舉罷免執行委員會</t>
  </si>
  <si>
    <t xml:space="preserve">　電影節</t>
  </si>
  <si>
    <t>學生議會期入合計</t>
  </si>
  <si>
    <t>評議委員會期入合計</t>
  </si>
  <si>
    <t>學生會總期入</t>
  </si>
  <si>
    <t>期出⏤各單位支出</t>
  </si>
  <si>
    <t>執行比率</t>
  </si>
  <si>
    <t>佔總預算比率</t>
  </si>
  <si>
    <t>佔總決算比率</t>
  </si>
  <si>
    <t>幹事會期出合計</t>
  </si>
  <si>
    <t xml:space="preserve">　秘書及人力資源部</t>
  </si>
  <si>
    <t xml:space="preserve">　公共關係部</t>
  </si>
  <si>
    <t>學生議會預計期出合計</t>
  </si>
  <si>
    <t>評議委員會預計期出合計</t>
  </si>
  <si>
    <t>獎補助會員校務及會務研究預計期出合計</t>
  </si>
  <si>
    <t>學生會第二預備金</t>
  </si>
  <si>
    <t>行政費預計期出合計</t>
  </si>
  <si>
    <t>學生會總期出</t>
  </si>
  <si>
    <t>學生會本期結餘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</si>
</sst>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[$NT$-404]* #,##0_);_([$NT$-404]* \(#,##0\);_([$NT$-404]* &quot;-&quot;??_);_(@_)"/>
    <numFmt numFmtId="165" formatCode="_(&quot;NT$&quot;* #,##0_);_(&quot;NT$&quot;* \(#,##0\);_(&quot;NT$&quot;* &quot;-&quot;_);_(@_)"/>
  </numFmts>
  <fonts count="9">
    <font>
      <sz val="10.0"/>
      <color rgb="FF000000"/>
      <name val="Arial"/>
      <scheme val="minor"/>
    </font>
    <font>
      <b/>
      <color theme="1"/>
      <name val="Arial"/>
    </font>
    <font/>
    <font>
      <b/>
      <color theme="1"/>
      <name val="Calibri"/>
    </font>
    <font>
      <color theme="1"/>
      <name val="Arial"/>
      <scheme val="minor"/>
    </font>
    <font>
      <color theme="1"/>
      <name val="Calibri"/>
    </font>
    <font>
      <sz val="10.0"/>
      <color theme="1"/>
      <name val="Calibri"/>
    </font>
    <font>
      <b/>
      <color theme="1"/>
      <name val="Docs-Calibri"/>
    </font>
    <font>
      <b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 readingOrder="0"/>
    </xf>
    <xf borderId="5" fillId="0" fontId="4" numFmtId="0" xfId="0" applyBorder="1" applyFont="1"/>
    <xf borderId="4" fillId="2" fontId="3" numFmtId="0" xfId="0" applyAlignment="1" applyBorder="1" applyFill="1" applyFont="1">
      <alignment readingOrder="0"/>
    </xf>
    <xf borderId="4" fillId="2" fontId="3" numFmtId="164" xfId="0" applyAlignment="1" applyBorder="1" applyFill="1" applyFont="1" applyNumberFormat="1">
      <alignment horizontal="right" readingOrder="0"/>
    </xf>
    <xf borderId="4" fillId="2" fontId="3" numFmtId="164" xfId="0" applyAlignment="1" applyBorder="1" applyFill="1" applyFont="1" applyNumberFormat="1">
      <alignment readingOrder="0"/>
    </xf>
    <xf borderId="4" fillId="0" fontId="5" numFmtId="0" xfId="0" applyBorder="1" applyFont="1"/>
    <xf borderId="4" fillId="0" fontId="5" numFmtId="164" xfId="0" applyAlignment="1" applyBorder="1" applyFont="1" applyNumberFormat="1">
      <alignment readingOrder="0"/>
    </xf>
    <xf borderId="4" fillId="3" fontId="5" numFmtId="164" xfId="0" applyAlignment="1" applyBorder="1" applyFill="1" applyFont="1" applyNumberFormat="1">
      <alignment horizontal="center" readingOrder="0"/>
    </xf>
    <xf borderId="4" fillId="3" fontId="5" numFmtId="164" xfId="0" applyAlignment="1" applyBorder="1" applyFill="1" applyFont="1" applyNumberFormat="1">
      <alignment horizontal="left" readingOrder="0"/>
    </xf>
    <xf borderId="4" fillId="0" fontId="5" numFmtId="164" xfId="0" applyAlignment="1" applyBorder="1" applyFont="1" applyNumberFormat="1">
      <alignment horizontal="left" readingOrder="0"/>
    </xf>
    <xf borderId="4" fillId="0" fontId="5" numFmtId="164" xfId="0" applyAlignment="1" applyBorder="1" applyFont="1" applyNumberFormat="1">
      <alignment horizontal="left" readingOrder="0" vertical="bottom"/>
    </xf>
    <xf borderId="4" fillId="0" fontId="6" numFmtId="164" xfId="0" applyAlignment="1" applyBorder="1" applyFont="1" applyNumberFormat="1">
      <alignment horizontal="left" readingOrder="0" vertical="center"/>
    </xf>
    <xf borderId="6" fillId="0" fontId="4" numFmtId="0" xfId="0" applyBorder="1" applyFont="1"/>
    <xf borderId="7" fillId="0" fontId="4" numFmtId="0" xfId="0" applyBorder="1" applyFont="1"/>
    <xf borderId="4" fillId="3" fontId="7" numFmtId="0" xfId="0" applyAlignment="1" applyBorder="1" applyFill="1" applyFont="1">
      <alignment horizontal="center" readingOrder="0"/>
    </xf>
    <xf borderId="4" fillId="0" fontId="8" numFmtId="0" xfId="0" applyAlignment="1" applyBorder="1" applyFont="1">
      <alignment horizontal="center" readingOrder="0"/>
    </xf>
    <xf borderId="4" fillId="2" fontId="3" numFmtId="164" xfId="0" applyAlignment="1" applyBorder="1" applyFill="1" applyFont="1" applyNumberFormat="1">
      <alignment horizontal="center" readingOrder="0"/>
    </xf>
    <xf borderId="4" fillId="2" fontId="3" numFmtId="10" xfId="0" applyAlignment="1" applyBorder="1" applyFill="1" applyFont="1" applyNumberFormat="1">
      <alignment horizontal="center"/>
    </xf>
    <xf borderId="0" fillId="3" fontId="8" numFmtId="0" xfId="0" applyFill="1" applyFont="1"/>
    <xf borderId="4" fillId="0" fontId="5" numFmtId="0" xfId="0" applyAlignment="1" applyBorder="1" applyFont="1">
      <alignment horizontal="left"/>
    </xf>
    <xf borderId="4" fillId="0" fontId="5" numFmtId="164" xfId="0" applyAlignment="1" applyBorder="1" applyFont="1" applyNumberFormat="1">
      <alignment horizontal="center" readingOrder="0"/>
    </xf>
    <xf borderId="4" fillId="0" fontId="5" numFmtId="10" xfId="0" applyAlignment="1" applyBorder="1" applyFont="1" applyNumberFormat="1">
      <alignment horizontal="center"/>
    </xf>
    <xf borderId="4" fillId="0" fontId="5" numFmtId="165" xfId="0" applyAlignment="1" applyBorder="1" applyFont="1" applyNumberFormat="1">
      <alignment horizontal="center" readingOrder="0"/>
    </xf>
    <xf borderId="4" fillId="2" fontId="3" numFmtId="0" xfId="0" applyBorder="1" applyFill="1" applyFont="1"/>
    <xf borderId="4" fillId="2" fontId="3" numFmtId="164" xfId="0" applyAlignment="1" applyBorder="1" applyFill="1" applyFont="1" applyNumberFormat="1">
      <alignment horizontal="left" readingOrder="0"/>
    </xf>
    <xf borderId="4" fillId="2" fontId="3" numFmtId="10" xfId="0" applyAlignment="1" applyBorder="1" applyFill="1" applyFont="1" applyNumberFormat="1">
      <alignment horizontal="center" readingOrder="0"/>
    </xf>
    <xf borderId="4" fillId="0" fontId="3" numFmtId="0" xfId="0" applyAlignment="1" applyBorder="1" applyFont="1">
      <alignment readingOrder="0"/>
    </xf>
    <xf borderId="4" fillId="0" fontId="3" numFmtId="164" xfId="0" applyBorder="1" applyFont="1" applyNumberFormat="1"/>
    <xf borderId="8" fillId="0" fontId="4" numFmtId="0" xfId="0" applyBorder="1" applyFont="1"/>
    <xf borderId="9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各單位佔總預算比率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71C287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'工作表1'!$A$25:$A$42</c:f>
            </c:strRef>
          </c:cat>
          <c:val>
            <c:numRef>
              <c:f>'工作表1'!$E$25:$E$42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各單位佔總決算比率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71C287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'工作表1'!$A$25:$A$42</c:f>
            </c:strRef>
          </c:cat>
          <c:val>
            <c:numRef>
              <c:f>'工作表1'!$F$25:$F$42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628650</xdr:colOff>
      <xdr:row>7</xdr:row>
      <xdr:rowOff>142875</xdr:rowOff>
    </xdr:from>
    <xdr:ext cx="6838950" cy="4229100"/>
    <xdr:graphicFrame>
      <xdr:nvGraphicFramePr>
        <xdr:cNvPr id="1" name="Chart 1" title="圖表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628650</xdr:colOff>
      <xdr:row>31</xdr:row>
      <xdr:rowOff>47625</xdr:rowOff>
    </xdr:from>
    <xdr:ext cx="6838950" cy="4229100"/>
    <xdr:graphicFrame>
      <xdr:nvGraphicFramePr>
        <xdr:cNvPr id="2" name="Chart 2" title="圖表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38"/>
    <col customWidth="1" min="2" max="2" width="14.75"/>
    <col customWidth="1" min="3" max="3" width="14.88"/>
  </cols>
  <sheetData>
    <row r="1">
      <c r="A1" s="1" t="s">
        <v>0</v>
      </c>
      <c r="B1" s="2"/>
      <c r="C1" s="2"/>
      <c r="D1" s="2"/>
      <c r="E1" s="2"/>
      <c r="F1" s="3"/>
    </row>
    <row r="2">
      <c r="A2" s="4" t="s">
        <v>1</v>
      </c>
      <c r="B2" s="2"/>
      <c r="C2" s="2"/>
      <c r="D2" s="2"/>
      <c r="E2" s="2"/>
      <c r="F2" s="3"/>
    </row>
    <row r="3">
      <c r="A3" s="1" t="s">
        <v>2</v>
      </c>
      <c r="B3" s="2"/>
      <c r="C3" s="2"/>
      <c r="D3" s="2"/>
      <c r="E3" s="2"/>
      <c r="F3" s="3"/>
    </row>
    <row r="4">
      <c r="A4" s="5" t="s">
        <v>3</v>
      </c>
      <c r="B4" s="5" t="s">
        <v>4</v>
      </c>
      <c r="C4" s="5" t="s">
        <v>5</v>
      </c>
      <c r="F4" s="6"/>
    </row>
    <row r="5">
      <c r="A5" s="7" t="s">
        <v>6</v>
      </c>
      <c r="B5" s="8">
        <f t="shared" ref="B5:C5" si="1">sum(B6:B18)</f>
        <v>3758846</v>
      </c>
      <c r="C5" s="9">
        <f t="shared" si="1"/>
        <v>3845576</v>
      </c>
      <c r="F5" s="6"/>
    </row>
    <row r="6">
      <c r="A6" s="10" t="s">
        <v>7</v>
      </c>
      <c r="B6" s="11">
        <v>0.0</v>
      </c>
      <c r="C6" s="11">
        <v>0.0</v>
      </c>
      <c r="F6" s="6"/>
    </row>
    <row r="7">
      <c r="A7" s="10" t="s">
        <v>8</v>
      </c>
      <c r="B7" s="11">
        <v>0.0</v>
      </c>
      <c r="C7" s="11">
        <v>0.0</v>
      </c>
      <c r="F7" s="6"/>
    </row>
    <row r="8">
      <c r="A8" s="10" t="s">
        <v>9</v>
      </c>
      <c r="B8" s="11">
        <v>0.0</v>
      </c>
      <c r="C8" s="11">
        <v>0.0</v>
      </c>
      <c r="F8" s="6"/>
    </row>
    <row r="9">
      <c r="A9" s="10" t="s">
        <v>10</v>
      </c>
      <c r="B9" s="11">
        <v>0.0</v>
      </c>
      <c r="C9" s="11">
        <v>0.0</v>
      </c>
      <c r="F9" s="6"/>
    </row>
    <row r="10">
      <c r="A10" s="10" t="s">
        <v>11</v>
      </c>
      <c r="B10" s="12">
        <v>3451646.0</v>
      </c>
      <c r="C10" s="11">
        <v>3523976.0</v>
      </c>
      <c r="F10" s="6"/>
    </row>
    <row r="11">
      <c r="A11" s="10" t="s">
        <v>12</v>
      </c>
      <c r="B11" s="13">
        <v>0.0</v>
      </c>
      <c r="C11" s="11">
        <v>0.0</v>
      </c>
      <c r="F11" s="6"/>
    </row>
    <row r="12">
      <c r="A12" s="10" t="s">
        <v>13</v>
      </c>
      <c r="B12" s="12">
        <v>253000.0</v>
      </c>
      <c r="C12" s="11">
        <v>260900.0</v>
      </c>
      <c r="F12" s="6"/>
    </row>
    <row r="13">
      <c r="A13" s="10" t="s">
        <v>14</v>
      </c>
      <c r="B13" s="13">
        <v>0.0</v>
      </c>
      <c r="C13" s="14">
        <v>0.0</v>
      </c>
      <c r="F13" s="6"/>
    </row>
    <row r="14">
      <c r="A14" s="10" t="s">
        <v>15</v>
      </c>
      <c r="B14" s="14">
        <v>54200.0</v>
      </c>
      <c r="C14" s="14">
        <v>60700.0</v>
      </c>
      <c r="F14" s="6"/>
    </row>
    <row r="15">
      <c r="A15" s="10" t="s">
        <v>16</v>
      </c>
      <c r="B15" s="15">
        <v>0.0</v>
      </c>
      <c r="C15" s="16">
        <v>0.0</v>
      </c>
      <c r="F15" s="6"/>
    </row>
    <row r="16">
      <c r="A16" s="10" t="s">
        <v>17</v>
      </c>
      <c r="B16" s="14">
        <v>0.0</v>
      </c>
      <c r="C16" s="14">
        <v>0.0</v>
      </c>
      <c r="F16" s="6"/>
    </row>
    <row r="17">
      <c r="A17" s="10" t="s">
        <v>18</v>
      </c>
      <c r="B17" s="14">
        <v>0.0</v>
      </c>
      <c r="C17" s="14">
        <v>0.0</v>
      </c>
      <c r="F17" s="6"/>
    </row>
    <row r="18">
      <c r="A18" s="10" t="s">
        <v>19</v>
      </c>
      <c r="B18" s="14">
        <v>0.0</v>
      </c>
      <c r="C18" s="14">
        <v>0.0</v>
      </c>
      <c r="F18" s="6"/>
    </row>
    <row r="19">
      <c r="A19" s="7" t="s">
        <v>20</v>
      </c>
      <c r="B19" s="9">
        <v>0.0</v>
      </c>
      <c r="C19" s="9">
        <v>0.0</v>
      </c>
      <c r="F19" s="6"/>
    </row>
    <row r="20">
      <c r="A20" s="7" t="s">
        <v>21</v>
      </c>
      <c r="B20" s="9">
        <v>0.0</v>
      </c>
      <c r="C20" s="9">
        <v>0.0</v>
      </c>
      <c r="F20" s="6"/>
    </row>
    <row r="21">
      <c r="A21" s="7" t="s">
        <v>22</v>
      </c>
      <c r="B21" s="9">
        <f>sum(B5,B19:B20)</f>
        <v>3758846</v>
      </c>
      <c r="C21" s="9">
        <f>sum(C20,C19,C5)</f>
        <v>3845576</v>
      </c>
      <c r="D21" s="17"/>
      <c r="E21" s="17"/>
      <c r="F21" s="18"/>
    </row>
    <row r="22">
      <c r="F22" s="6"/>
    </row>
    <row r="23">
      <c r="A23" s="5" t="s">
        <v>23</v>
      </c>
      <c r="B23" s="5" t="s">
        <v>4</v>
      </c>
      <c r="C23" s="19" t="s">
        <v>5</v>
      </c>
      <c r="D23" s="20" t="s">
        <v>24</v>
      </c>
      <c r="E23" s="20" t="s">
        <v>25</v>
      </c>
      <c r="F23" s="20" t="s">
        <v>26</v>
      </c>
    </row>
    <row r="24">
      <c r="A24" s="7" t="s">
        <v>27</v>
      </c>
      <c r="B24" s="21">
        <f t="shared" ref="B24:C24" si="2">sum(B25:B37)</f>
        <v>1502694</v>
      </c>
      <c r="C24" s="21">
        <f t="shared" si="2"/>
        <v>1121931</v>
      </c>
      <c r="D24" s="22">
        <f t="shared" ref="D24:D38" si="3">C24/B24</f>
        <v>0.7466130829</v>
      </c>
      <c r="E24" s="22">
        <f t="shared" ref="E24:E43" si="4">B24/$B$43</f>
        <v>0.7976095503</v>
      </c>
      <c r="F24" s="22">
        <f t="shared" ref="F24:F43" si="5">C24/$C$43</f>
        <v>0.9622742976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5">
      <c r="A25" s="24" t="s">
        <v>7</v>
      </c>
      <c r="B25" s="25">
        <v>3276.0</v>
      </c>
      <c r="C25" s="14">
        <v>2640.0</v>
      </c>
      <c r="D25" s="26">
        <f t="shared" si="3"/>
        <v>0.8058608059</v>
      </c>
      <c r="E25" s="26">
        <f t="shared" si="4"/>
        <v>0.001738856272</v>
      </c>
      <c r="F25" s="26">
        <f t="shared" si="5"/>
        <v>0.002264314067</v>
      </c>
    </row>
    <row r="26">
      <c r="A26" s="24" t="s">
        <v>8</v>
      </c>
      <c r="B26" s="25">
        <v>2835.0</v>
      </c>
      <c r="C26" s="14">
        <v>0.0</v>
      </c>
      <c r="D26" s="26">
        <f t="shared" si="3"/>
        <v>0</v>
      </c>
      <c r="E26" s="26">
        <f t="shared" si="4"/>
        <v>0.001504779466</v>
      </c>
      <c r="F26" s="26">
        <f t="shared" si="5"/>
        <v>0</v>
      </c>
    </row>
    <row r="27">
      <c r="A27" s="24" t="s">
        <v>9</v>
      </c>
      <c r="B27" s="25">
        <v>28245.0</v>
      </c>
      <c r="C27" s="14">
        <v>0.0</v>
      </c>
      <c r="D27" s="26">
        <f t="shared" si="3"/>
        <v>0</v>
      </c>
      <c r="E27" s="26">
        <f t="shared" si="4"/>
        <v>0.01499206209</v>
      </c>
      <c r="F27" s="26">
        <f t="shared" si="5"/>
        <v>0</v>
      </c>
    </row>
    <row r="28">
      <c r="A28" s="24" t="s">
        <v>28</v>
      </c>
      <c r="B28" s="25">
        <v>63743.0</v>
      </c>
      <c r="C28" s="14">
        <v>53214.0</v>
      </c>
      <c r="D28" s="26">
        <f t="shared" si="3"/>
        <v>0.8348210784</v>
      </c>
      <c r="E28" s="26">
        <f t="shared" si="4"/>
        <v>0.03383391799</v>
      </c>
      <c r="F28" s="26">
        <f t="shared" si="5"/>
        <v>0.04564136696</v>
      </c>
    </row>
    <row r="29">
      <c r="A29" s="24" t="s">
        <v>11</v>
      </c>
      <c r="B29" s="25">
        <v>31122.0</v>
      </c>
      <c r="C29" s="14">
        <v>6329.0</v>
      </c>
      <c r="D29" s="26">
        <f t="shared" si="3"/>
        <v>0.2033609665</v>
      </c>
      <c r="E29" s="26">
        <f t="shared" si="4"/>
        <v>0.01651913458</v>
      </c>
      <c r="F29" s="26">
        <f t="shared" si="5"/>
        <v>0.005428349898</v>
      </c>
    </row>
    <row r="30">
      <c r="A30" s="24" t="s">
        <v>29</v>
      </c>
      <c r="B30" s="25">
        <v>30776.0</v>
      </c>
      <c r="C30" s="14">
        <v>0.0</v>
      </c>
      <c r="D30" s="26">
        <f t="shared" si="3"/>
        <v>0</v>
      </c>
      <c r="E30" s="26">
        <f t="shared" si="4"/>
        <v>0.01633548249</v>
      </c>
      <c r="F30" s="26">
        <f t="shared" si="5"/>
        <v>0</v>
      </c>
    </row>
    <row r="31">
      <c r="A31" s="24" t="s">
        <v>12</v>
      </c>
      <c r="B31" s="25">
        <v>60869.0</v>
      </c>
      <c r="C31" s="14">
        <v>21436.0</v>
      </c>
      <c r="D31" s="26">
        <f t="shared" si="3"/>
        <v>0.3521661273</v>
      </c>
      <c r="E31" s="26">
        <f t="shared" si="4"/>
        <v>0.03230843786</v>
      </c>
      <c r="F31" s="26">
        <f t="shared" si="5"/>
        <v>0.01838554407</v>
      </c>
    </row>
    <row r="32">
      <c r="A32" s="24" t="s">
        <v>13</v>
      </c>
      <c r="B32" s="25">
        <v>740504.0</v>
      </c>
      <c r="C32" s="14">
        <v>686898.0</v>
      </c>
      <c r="D32" s="26">
        <f t="shared" si="3"/>
        <v>0.9276087638</v>
      </c>
      <c r="E32" s="26">
        <f t="shared" si="4"/>
        <v>0.3930494581</v>
      </c>
      <c r="F32" s="26">
        <f t="shared" si="5"/>
        <v>0.5891487894</v>
      </c>
    </row>
    <row r="33">
      <c r="A33" s="24" t="s">
        <v>14</v>
      </c>
      <c r="B33" s="25">
        <v>151200.0</v>
      </c>
      <c r="C33" s="14">
        <v>55715.0</v>
      </c>
      <c r="D33" s="26">
        <f t="shared" si="3"/>
        <v>0.3684854497</v>
      </c>
      <c r="E33" s="26">
        <f t="shared" si="4"/>
        <v>0.08025490486</v>
      </c>
      <c r="F33" s="26">
        <f t="shared" si="5"/>
        <v>0.04778646146</v>
      </c>
    </row>
    <row r="34">
      <c r="A34" s="24" t="s">
        <v>15</v>
      </c>
      <c r="B34" s="25">
        <v>331975.0</v>
      </c>
      <c r="C34" s="14">
        <v>276693.0</v>
      </c>
      <c r="D34" s="26">
        <f t="shared" si="3"/>
        <v>0.8334754123</v>
      </c>
      <c r="E34" s="26">
        <f t="shared" si="4"/>
        <v>0.1762078177</v>
      </c>
      <c r="F34" s="26">
        <f t="shared" si="5"/>
        <v>0.2373181258</v>
      </c>
    </row>
    <row r="35">
      <c r="A35" s="24" t="s">
        <v>16</v>
      </c>
      <c r="B35" s="25">
        <v>47334.0</v>
      </c>
      <c r="C35" s="14">
        <v>17446.0</v>
      </c>
      <c r="D35" s="26">
        <f t="shared" si="3"/>
        <v>0.3685722736</v>
      </c>
      <c r="E35" s="26">
        <f t="shared" si="4"/>
        <v>0.02512424383</v>
      </c>
      <c r="F35" s="26">
        <f t="shared" si="5"/>
        <v>0.01496334213</v>
      </c>
    </row>
    <row r="36">
      <c r="A36" s="24" t="s">
        <v>17</v>
      </c>
      <c r="B36" s="27">
        <v>756.0</v>
      </c>
      <c r="C36" s="14">
        <v>480.0</v>
      </c>
      <c r="D36" s="26">
        <f t="shared" si="3"/>
        <v>0.6349206349</v>
      </c>
      <c r="E36" s="26">
        <f t="shared" si="4"/>
        <v>0.0004012745243</v>
      </c>
      <c r="F36" s="26">
        <f t="shared" si="5"/>
        <v>0.0004116934668</v>
      </c>
    </row>
    <row r="37">
      <c r="A37" s="24" t="s">
        <v>18</v>
      </c>
      <c r="B37" s="25">
        <v>10059.0</v>
      </c>
      <c r="C37" s="14">
        <v>1080.0</v>
      </c>
      <c r="D37" s="26">
        <f t="shared" si="3"/>
        <v>0.1073665374</v>
      </c>
      <c r="E37" s="26">
        <f t="shared" si="4"/>
        <v>0.005339180476</v>
      </c>
      <c r="F37" s="26">
        <f t="shared" si="5"/>
        <v>0.0009263103002</v>
      </c>
    </row>
    <row r="38">
      <c r="A38" s="28" t="s">
        <v>30</v>
      </c>
      <c r="B38" s="21">
        <v>118672.0</v>
      </c>
      <c r="C38" s="29">
        <v>36489.0</v>
      </c>
      <c r="D38" s="22">
        <f t="shared" si="3"/>
        <v>0.3074777538</v>
      </c>
      <c r="E38" s="22">
        <f t="shared" si="4"/>
        <v>0.06298948459</v>
      </c>
      <c r="F38" s="22">
        <f t="shared" si="5"/>
        <v>0.03129642273</v>
      </c>
    </row>
    <row r="39">
      <c r="A39" s="28" t="s">
        <v>31</v>
      </c>
      <c r="B39" s="21">
        <v>2268.0</v>
      </c>
      <c r="C39" s="29">
        <v>0.0</v>
      </c>
      <c r="D39" s="30">
        <v>0.0</v>
      </c>
      <c r="E39" s="22">
        <f t="shared" si="4"/>
        <v>0.001203823573</v>
      </c>
      <c r="F39" s="22">
        <f t="shared" si="5"/>
        <v>0</v>
      </c>
    </row>
    <row r="40">
      <c r="A40" s="28" t="s">
        <v>32</v>
      </c>
      <c r="B40" s="21">
        <v>60000.0</v>
      </c>
      <c r="C40" s="29">
        <v>0.0</v>
      </c>
      <c r="D40" s="30">
        <v>0.0</v>
      </c>
      <c r="E40" s="22">
        <f t="shared" si="4"/>
        <v>0.03184718447</v>
      </c>
      <c r="F40" s="22">
        <f t="shared" si="5"/>
        <v>0</v>
      </c>
    </row>
    <row r="41">
      <c r="A41" s="28" t="s">
        <v>33</v>
      </c>
      <c r="B41" s="21">
        <v>168363.0</v>
      </c>
      <c r="C41" s="29">
        <v>0.0</v>
      </c>
      <c r="D41" s="22">
        <f t="shared" ref="D41:D43" si="6">C41/B41</f>
        <v>0</v>
      </c>
      <c r="E41" s="22">
        <f t="shared" si="4"/>
        <v>0.08936479198</v>
      </c>
      <c r="F41" s="22">
        <f t="shared" si="5"/>
        <v>0</v>
      </c>
    </row>
    <row r="42">
      <c r="A42" s="28" t="s">
        <v>34</v>
      </c>
      <c r="B42" s="21">
        <v>32000.0</v>
      </c>
      <c r="C42" s="29">
        <v>7496.0</v>
      </c>
      <c r="D42" s="22">
        <f t="shared" si="6"/>
        <v>0.23425</v>
      </c>
      <c r="E42" s="22">
        <f t="shared" si="4"/>
        <v>0.01698516505</v>
      </c>
      <c r="F42" s="22">
        <f t="shared" si="5"/>
        <v>0.006429279639</v>
      </c>
    </row>
    <row r="43">
      <c r="A43" s="7" t="s">
        <v>35</v>
      </c>
      <c r="B43" s="21">
        <f t="shared" ref="B43:C43" si="7">sum(B24,B38:B42)</f>
        <v>1883997</v>
      </c>
      <c r="C43" s="21">
        <f t="shared" si="7"/>
        <v>1165916</v>
      </c>
      <c r="D43" s="22">
        <f t="shared" si="6"/>
        <v>0.6188523655</v>
      </c>
      <c r="E43" s="22">
        <f t="shared" si="4"/>
        <v>1</v>
      </c>
      <c r="F43" s="22">
        <f t="shared" si="5"/>
        <v>1</v>
      </c>
    </row>
    <row r="44">
      <c r="F44" s="6"/>
    </row>
    <row r="45">
      <c r="A45" s="31" t="s">
        <v>22</v>
      </c>
      <c r="B45" s="32">
        <f t="shared" ref="B45:C45" si="8">B21</f>
        <v>3758846</v>
      </c>
      <c r="C45" s="32">
        <f t="shared" si="8"/>
        <v>3845576</v>
      </c>
      <c r="D45" s="33"/>
      <c r="E45" s="33"/>
      <c r="F45" s="34"/>
    </row>
    <row r="46">
      <c r="A46" s="31" t="s">
        <v>35</v>
      </c>
      <c r="B46" s="32">
        <f t="shared" ref="B46:C46" si="9">B43</f>
        <v>1883997</v>
      </c>
      <c r="C46" s="32">
        <f t="shared" si="9"/>
        <v>1165916</v>
      </c>
      <c r="F46" s="6"/>
    </row>
    <row r="47">
      <c r="A47" s="31" t="s">
        <v>36</v>
      </c>
      <c r="B47" s="32">
        <f t="shared" ref="B47:C47" si="10">B45-B46</f>
        <v>1874849</v>
      </c>
      <c r="C47" s="32">
        <f t="shared" si="10"/>
        <v>2679660</v>
      </c>
      <c r="D47" s="17"/>
      <c r="E47" s="17"/>
      <c r="F47" s="18"/>
    </row>
  </sheetData>
  <mergeCells count="3">
    <mergeCell ref="A1:F1"/>
    <mergeCell ref="A2:F2"/>
    <mergeCell ref="A3:F3"/>
  </mergeCells>
  <drawing r:id="rId1"/>
</worksheet>
</file>