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<sst xmlns="http://schemas.openxmlformats.org/spreadsheetml/2006/main" count="53" uniqueCount="38">
  <si>
    <t>國立政治大學 學生會</t>
  </si>
  <si>
    <t>決算書 總表</t>
  </si>
  <si>
    <t>第二十六屆 第二期間 （2026/2/23⏤2026/7/31）</t>
  </si>
  <si>
    <t>期入⏤各單位收入</t>
  </si>
  <si>
    <t>預算金額</t>
  </si>
  <si>
    <t>決算金額</t>
  </si>
  <si>
    <t>幹事會期入合計</t>
  </si>
  <si>
    <t xml:space="preserve">　會長</t>
  </si>
  <si>
    <t xml:space="preserve">　副會長</t>
  </si>
  <si>
    <t xml:space="preserve">　研究生學會</t>
  </si>
  <si>
    <t xml:space="preserve">　秘書部</t>
  </si>
  <si>
    <t xml:space="preserve">　財務部</t>
  </si>
  <si>
    <t xml:space="preserve">　權益部</t>
  </si>
  <si>
    <t xml:space="preserve">     公關部</t>
  </si>
  <si>
    <t xml:space="preserve">　活動部</t>
  </si>
  <si>
    <t xml:space="preserve">　學術部</t>
  </si>
  <si>
    <t xml:space="preserve">　社團部</t>
  </si>
  <si>
    <t xml:space="preserve">　國際事務部</t>
  </si>
  <si>
    <t xml:space="preserve">　會計單位</t>
  </si>
  <si>
    <t xml:space="preserve">　選舉罷免執行委員會</t>
  </si>
  <si>
    <t xml:space="preserve">　電影節</t>
  </si>
  <si>
    <t>學生議會期入合計</t>
  </si>
  <si>
    <t>評議委員會期入合計</t>
  </si>
  <si>
    <t>學生會總期入</t>
  </si>
  <si>
    <t>期出⏤各單位支出</t>
  </si>
  <si>
    <t>執行比率</t>
  </si>
  <si>
    <t>佔總預算比率</t>
  </si>
  <si>
    <t>佔總決算比率</t>
  </si>
  <si>
    <t>幹事會期出合計</t>
  </si>
  <si>
    <t xml:space="preserve">　秘書及人力資源部</t>
  </si>
  <si>
    <t xml:space="preserve">　公共關係部</t>
  </si>
  <si>
    <t>學生議會預計期出合計</t>
  </si>
  <si>
    <t>評議委員會預計期出合計</t>
  </si>
  <si>
    <t>獎補助會員校務及會務研究預計期出合計</t>
  </si>
  <si>
    <t>學生會第二預備金</t>
  </si>
  <si>
    <t>行政費預計期出合計</t>
  </si>
  <si>
    <t>學生會總期出</t>
  </si>
  <si>
    <t>學生會本期結餘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</si>
</sst>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[$NT$-404]* #,##0_);_([$NT$-404]* \(#,##0\);_([$NT$-404]* &quot;-&quot;??_);_(@_)"/>
    <numFmt numFmtId="165" formatCode="_(&quot;NT$&quot;* #,##0_);_(&quot;NT$&quot;* \(#,##0\);_(&quot;NT$&quot;* &quot;-&quot;_);_(@_)"/>
  </numFmts>
  <fonts count="9">
    <font>
      <sz val="10.0"/>
      <color rgb="FF000000"/>
      <name val="Arial"/>
      <scheme val="minor"/>
    </font>
    <font>
      <b/>
      <color theme="1"/>
      <name val="Arial"/>
    </font>
    <font/>
    <font>
      <b/>
      <color theme="1"/>
      <name val="Calibri"/>
    </font>
    <font>
      <color theme="1"/>
      <name val="Arial"/>
      <scheme val="minor"/>
    </font>
    <font>
      <color theme="1"/>
      <name val="Calibri"/>
    </font>
    <font>
      <sz val="10.0"/>
      <color theme="1"/>
      <name val="Calibri"/>
    </font>
    <font>
      <b/>
      <color theme="1"/>
      <name val="Docs-Calibri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4" fillId="2" fontId="3" numFmtId="0" xfId="0" applyAlignment="1" applyBorder="1" applyFill="1" applyFont="1">
      <alignment readingOrder="0"/>
    </xf>
    <xf borderId="4" fillId="2" fontId="3" numFmtId="164" xfId="0" applyAlignment="1" applyBorder="1" applyFill="1" applyFont="1" applyNumberFormat="1">
      <alignment horizontal="right" readingOrder="0"/>
    </xf>
    <xf borderId="4" fillId="2" fontId="3" numFmtId="164" xfId="0" applyAlignment="1" applyBorder="1" applyFill="1" applyFont="1" applyNumberFormat="1">
      <alignment readingOrder="0"/>
    </xf>
    <xf borderId="4" fillId="0" fontId="5" numFmtId="0" xfId="0" applyAlignment="1" applyBorder="1" applyFont="1">
      <alignment horizontal="left"/>
    </xf>
    <xf borderId="4" fillId="0" fontId="5" numFmtId="164" xfId="0" applyAlignment="1" applyBorder="1" applyFont="1" applyNumberFormat="1">
      <alignment readingOrder="0"/>
    </xf>
    <xf borderId="4" fillId="3" fontId="5" numFmtId="164" xfId="0" applyAlignment="1" applyBorder="1" applyFill="1" applyFont="1" applyNumberFormat="1">
      <alignment horizontal="center" readingOrder="0"/>
    </xf>
    <xf borderId="4" fillId="3" fontId="5" numFmtId="164" xfId="0" applyAlignment="1" applyBorder="1" applyFill="1" applyFont="1" applyNumberFormat="1">
      <alignment horizontal="left" readingOrder="0"/>
    </xf>
    <xf borderId="4" fillId="0" fontId="5" numFmtId="0" xfId="0" applyAlignment="1" applyBorder="1" applyFont="1">
      <alignment horizontal="left" readingOrder="0"/>
    </xf>
    <xf borderId="4" fillId="0" fontId="5" numFmtId="164" xfId="0" applyAlignment="1" applyBorder="1" applyFont="1" applyNumberFormat="1">
      <alignment horizontal="left" readingOrder="0"/>
    </xf>
    <xf borderId="4" fillId="0" fontId="5" numFmtId="164" xfId="0" applyAlignment="1" applyBorder="1" applyFont="1" applyNumberFormat="1">
      <alignment horizontal="left" readingOrder="0" vertical="bottom"/>
    </xf>
    <xf borderId="4" fillId="0" fontId="6" numFmtId="164" xfId="0" applyAlignment="1" applyBorder="1" applyFont="1" applyNumberFormat="1">
      <alignment horizontal="left" readingOrder="0" vertical="center"/>
    </xf>
    <xf borderId="6" fillId="0" fontId="4" numFmtId="0" xfId="0" applyBorder="1" applyFont="1"/>
    <xf borderId="7" fillId="0" fontId="4" numFmtId="0" xfId="0" applyBorder="1" applyFont="1"/>
    <xf borderId="4" fillId="3" fontId="7" numFmtId="0" xfId="0" applyAlignment="1" applyBorder="1" applyFill="1" applyFont="1">
      <alignment horizontal="center" readingOrder="0"/>
    </xf>
    <xf borderId="4" fillId="0" fontId="8" numFmtId="0" xfId="0" applyAlignment="1" applyBorder="1" applyFont="1">
      <alignment horizontal="center" readingOrder="0"/>
    </xf>
    <xf borderId="4" fillId="2" fontId="3" numFmtId="164" xfId="0" applyAlignment="1" applyBorder="1" applyFill="1" applyFont="1" applyNumberFormat="1">
      <alignment horizontal="center" readingOrder="0"/>
    </xf>
    <xf borderId="4" fillId="2" fontId="3" numFmtId="10" xfId="0" applyAlignment="1" applyBorder="1" applyFill="1" applyFont="1" applyNumberFormat="1">
      <alignment horizontal="center"/>
    </xf>
    <xf borderId="0" fillId="3" fontId="8" numFmtId="0" xfId="0" applyFill="1" applyFont="1"/>
    <xf borderId="4" fillId="0" fontId="5" numFmtId="164" xfId="0" applyAlignment="1" applyBorder="1" applyFont="1" applyNumberFormat="1">
      <alignment horizontal="center" readingOrder="0"/>
    </xf>
    <xf borderId="4" fillId="0" fontId="5" numFmtId="10" xfId="0" applyAlignment="1" applyBorder="1" applyFont="1" applyNumberFormat="1">
      <alignment horizontal="center"/>
    </xf>
    <xf borderId="4" fillId="0" fontId="5" numFmtId="10" xfId="0" applyAlignment="1" applyBorder="1" applyFont="1" applyNumberFormat="1">
      <alignment horizontal="center" readingOrder="0"/>
    </xf>
    <xf borderId="4" fillId="0" fontId="5" numFmtId="165" xfId="0" applyAlignment="1" applyBorder="1" applyFont="1" applyNumberFormat="1">
      <alignment horizontal="center" readingOrder="0"/>
    </xf>
    <xf borderId="4" fillId="2" fontId="3" numFmtId="0" xfId="0" applyBorder="1" applyFill="1" applyFont="1"/>
    <xf borderId="4" fillId="2" fontId="3" numFmtId="164" xfId="0" applyAlignment="1" applyBorder="1" applyFill="1" applyFont="1" applyNumberFormat="1">
      <alignment horizontal="left" readingOrder="0"/>
    </xf>
    <xf borderId="4" fillId="2" fontId="3" numFmtId="10" xfId="0" applyAlignment="1" applyBorder="1" applyFill="1" applyFont="1" applyNumberFormat="1">
      <alignment horizontal="center" readingOrder="0"/>
    </xf>
    <xf borderId="4" fillId="0" fontId="3" numFmtId="0" xfId="0" applyAlignment="1" applyBorder="1" applyFont="1">
      <alignment readingOrder="0"/>
    </xf>
    <xf borderId="4" fillId="0" fontId="3" numFmtId="164" xfId="0" applyBorder="1" applyFont="1" applyNumberFormat="1"/>
    <xf borderId="8" fillId="0" fontId="4" numFmtId="0" xfId="0" applyBorder="1" applyFont="1"/>
    <xf borderId="9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各單位佔總預算比率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'工作表1'!$A$26:$A$43</c:f>
            </c:strRef>
          </c:cat>
          <c:val>
            <c:numRef>
              <c:f>'工作表1'!$E$26:$E$43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各單位佔總決算比率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Pt>
            <c:idx val="8"/>
            <c:spPr>
              <a:solidFill>
                <a:srgbClr val="FCD04F"/>
              </a:solidFill>
            </c:spPr>
          </c:dPt>
          <c:dPt>
            <c:idx val="9"/>
            <c:spPr>
              <a:solidFill>
                <a:srgbClr val="71C287"/>
              </a:solidFill>
            </c:spPr>
          </c:dPt>
          <c:dPt>
            <c:idx val="10"/>
            <c:spPr>
              <a:solidFill>
                <a:srgbClr val="FF994D"/>
              </a:solidFill>
            </c:spPr>
          </c:dPt>
          <c:dPt>
            <c:idx val="11"/>
            <c:spPr>
              <a:solidFill>
                <a:srgbClr val="7ED1D7"/>
              </a:solidFill>
            </c:spPr>
          </c:dPt>
          <c:dPt>
            <c:idx val="12"/>
            <c:spPr>
              <a:solidFill>
                <a:srgbClr val="B3CEFB"/>
              </a:solidFill>
            </c:spPr>
          </c:dPt>
          <c:dPt>
            <c:idx val="13"/>
            <c:spPr>
              <a:solidFill>
                <a:srgbClr val="F7B4AE"/>
              </a:solidFill>
            </c:spPr>
          </c:dPt>
          <c:dPt>
            <c:idx val="14"/>
            <c:spPr>
              <a:solidFill>
                <a:srgbClr val="FDE49B"/>
              </a:solidFill>
            </c:spPr>
          </c:dPt>
          <c:dPt>
            <c:idx val="15"/>
            <c:spPr>
              <a:solidFill>
                <a:srgbClr val="AEDCBA"/>
              </a:solidFill>
            </c:spPr>
          </c:dPt>
          <c:dPt>
            <c:idx val="16"/>
            <c:spPr>
              <a:solidFill>
                <a:srgbClr val="FFC599"/>
              </a:solidFill>
            </c:spPr>
          </c:dPt>
          <c:dPt>
            <c:idx val="17"/>
            <c:spPr>
              <a:solidFill>
                <a:srgbClr val="B5E5E8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'工作表1'!$A$26:$A$43</c:f>
            </c:strRef>
          </c:cat>
          <c:val>
            <c:numRef>
              <c:f>'工作表1'!$F$26:$F$43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628650</xdr:colOff>
      <xdr:row>7</xdr:row>
      <xdr:rowOff>142875</xdr:rowOff>
    </xdr:from>
    <xdr:ext cx="6838950" cy="4229100"/>
    <xdr:graphicFrame>
      <xdr:nvGraphicFramePr>
        <xdr:cNvPr id="1" name="Chart 1" title="圖表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628650</xdr:colOff>
      <xdr:row>32</xdr:row>
      <xdr:rowOff>47625</xdr:rowOff>
    </xdr:from>
    <xdr:ext cx="6838950" cy="4229100"/>
    <xdr:graphicFrame>
      <xdr:nvGraphicFramePr>
        <xdr:cNvPr id="2" name="Chart 2" title="圖表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38"/>
    <col customWidth="1" min="2" max="2" width="14.75"/>
    <col customWidth="1" min="3" max="3" width="14.88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2"/>
      <c r="C2" s="2"/>
      <c r="D2" s="2"/>
      <c r="E2" s="2"/>
      <c r="F2" s="3"/>
    </row>
    <row r="3">
      <c r="A3" s="1" t="s">
        <v>2</v>
      </c>
      <c r="B3" s="2"/>
      <c r="C3" s="2"/>
      <c r="D3" s="2"/>
      <c r="E3" s="2"/>
      <c r="F3" s="3"/>
    </row>
    <row r="4">
      <c r="A4" s="5" t="s">
        <v>3</v>
      </c>
      <c r="B4" s="5" t="s">
        <v>4</v>
      </c>
      <c r="C4" s="5" t="s">
        <v>5</v>
      </c>
      <c r="F4" s="6"/>
    </row>
    <row r="5">
      <c r="A5" s="7" t="s">
        <v>6</v>
      </c>
      <c r="B5" s="8">
        <f t="shared" ref="B5:C5" si="1">sum(B6:B19)</f>
        <v>2872871</v>
      </c>
      <c r="C5" s="9">
        <f t="shared" si="1"/>
        <v>2831104</v>
      </c>
      <c r="F5" s="6"/>
    </row>
    <row r="6">
      <c r="A6" s="10" t="s">
        <v>7</v>
      </c>
      <c r="B6" s="11">
        <v>0.0</v>
      </c>
      <c r="C6" s="11">
        <v>0.0</v>
      </c>
      <c r="F6" s="6"/>
    </row>
    <row r="7">
      <c r="A7" s="10" t="s">
        <v>8</v>
      </c>
      <c r="B7" s="11">
        <v>0.0</v>
      </c>
      <c r="C7" s="11">
        <v>0.0</v>
      </c>
      <c r="F7" s="6"/>
    </row>
    <row r="8">
      <c r="A8" s="10" t="s">
        <v>9</v>
      </c>
      <c r="B8" s="11">
        <v>0.0</v>
      </c>
      <c r="C8" s="11">
        <v>0.0</v>
      </c>
      <c r="F8" s="6"/>
    </row>
    <row r="9">
      <c r="A9" s="10" t="s">
        <v>10</v>
      </c>
      <c r="B9" s="11">
        <v>0.0</v>
      </c>
      <c r="C9" s="11">
        <v>0.0</v>
      </c>
      <c r="F9" s="6"/>
    </row>
    <row r="10">
      <c r="A10" s="10" t="s">
        <v>11</v>
      </c>
      <c r="B10" s="12">
        <v>1805571.0</v>
      </c>
      <c r="C10" s="11">
        <v>1805364.0</v>
      </c>
      <c r="F10" s="6"/>
    </row>
    <row r="11">
      <c r="A11" s="10" t="s">
        <v>12</v>
      </c>
      <c r="B11" s="13">
        <v>0.0</v>
      </c>
      <c r="C11" s="11">
        <v>0.0</v>
      </c>
      <c r="F11" s="6"/>
    </row>
    <row r="12">
      <c r="A12" s="14" t="s">
        <v>13</v>
      </c>
      <c r="B12" s="12">
        <v>0.0</v>
      </c>
      <c r="C12" s="11">
        <v>0.0</v>
      </c>
      <c r="F12" s="6"/>
    </row>
    <row r="13">
      <c r="A13" s="10" t="s">
        <v>14</v>
      </c>
      <c r="B13" s="12">
        <v>1028400.0</v>
      </c>
      <c r="C13" s="11">
        <v>986840.0</v>
      </c>
      <c r="F13" s="6"/>
    </row>
    <row r="14">
      <c r="A14" s="10" t="s">
        <v>15</v>
      </c>
      <c r="B14" s="13">
        <v>0.0</v>
      </c>
      <c r="C14" s="15">
        <v>0.0</v>
      </c>
      <c r="F14" s="6"/>
    </row>
    <row r="15">
      <c r="A15" s="10" t="s">
        <v>16</v>
      </c>
      <c r="B15" s="15">
        <v>38900.0</v>
      </c>
      <c r="C15" s="15">
        <v>38900.0</v>
      </c>
      <c r="F15" s="6"/>
    </row>
    <row r="16">
      <c r="A16" s="10" t="s">
        <v>17</v>
      </c>
      <c r="B16" s="16">
        <v>0.0</v>
      </c>
      <c r="C16" s="17">
        <v>0.0</v>
      </c>
      <c r="F16" s="6"/>
    </row>
    <row r="17">
      <c r="A17" s="10" t="s">
        <v>18</v>
      </c>
      <c r="B17" s="15">
        <v>0.0</v>
      </c>
      <c r="C17" s="15">
        <v>0.0</v>
      </c>
      <c r="F17" s="6"/>
    </row>
    <row r="18">
      <c r="A18" s="10" t="s">
        <v>19</v>
      </c>
      <c r="B18" s="15">
        <v>0.0</v>
      </c>
      <c r="C18" s="15">
        <v>0.0</v>
      </c>
      <c r="F18" s="6"/>
    </row>
    <row r="19">
      <c r="A19" s="10" t="s">
        <v>20</v>
      </c>
      <c r="B19" s="15">
        <v>0.0</v>
      </c>
      <c r="C19" s="15">
        <v>0.0</v>
      </c>
      <c r="F19" s="6"/>
    </row>
    <row r="20">
      <c r="A20" s="7" t="s">
        <v>21</v>
      </c>
      <c r="B20" s="9">
        <v>0.0</v>
      </c>
      <c r="C20" s="9">
        <v>0.0</v>
      </c>
      <c r="F20" s="6"/>
    </row>
    <row r="21">
      <c r="A21" s="7" t="s">
        <v>22</v>
      </c>
      <c r="B21" s="9">
        <v>0.0</v>
      </c>
      <c r="C21" s="9">
        <v>0.0</v>
      </c>
      <c r="F21" s="6"/>
    </row>
    <row r="22">
      <c r="A22" s="7" t="s">
        <v>23</v>
      </c>
      <c r="B22" s="9">
        <f>sum(B5,B20:B21)</f>
        <v>2872871</v>
      </c>
      <c r="C22" s="9">
        <f>sum(C21,C20,C5)</f>
        <v>2831104</v>
      </c>
      <c r="D22" s="18"/>
      <c r="E22" s="18"/>
      <c r="F22" s="19"/>
    </row>
    <row r="23">
      <c r="F23" s="6"/>
    </row>
    <row r="24">
      <c r="A24" s="5" t="s">
        <v>24</v>
      </c>
      <c r="B24" s="5" t="s">
        <v>4</v>
      </c>
      <c r="C24" s="20" t="s">
        <v>5</v>
      </c>
      <c r="D24" s="21" t="s">
        <v>25</v>
      </c>
      <c r="E24" s="21" t="s">
        <v>26</v>
      </c>
      <c r="F24" s="21" t="s">
        <v>27</v>
      </c>
    </row>
    <row r="25">
      <c r="A25" s="7" t="s">
        <v>28</v>
      </c>
      <c r="B25" s="22">
        <f t="shared" ref="B25:C25" si="2">sum(B26:B38)</f>
        <v>2407945</v>
      </c>
      <c r="C25" s="22">
        <f t="shared" si="2"/>
        <v>1726974</v>
      </c>
      <c r="D25" s="23">
        <f t="shared" ref="D25:D26" si="3">C25/B25</f>
        <v>0.7171982749</v>
      </c>
      <c r="E25" s="23">
        <f t="shared" ref="E25:E44" si="4">B25/$B$44</f>
        <v>0.8753117551</v>
      </c>
      <c r="F25" s="23">
        <f t="shared" ref="F25:F44" si="5">C25/$C$44</f>
        <v>0.8883880735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>
      <c r="A26" s="10" t="s">
        <v>7</v>
      </c>
      <c r="B26" s="25">
        <v>37716.0</v>
      </c>
      <c r="C26" s="15">
        <v>51361.0</v>
      </c>
      <c r="D26" s="26">
        <f t="shared" si="3"/>
        <v>1.361782798</v>
      </c>
      <c r="E26" s="26">
        <f t="shared" si="4"/>
        <v>0.01371013796</v>
      </c>
      <c r="F26" s="26">
        <f t="shared" si="5"/>
        <v>0.02642106936</v>
      </c>
    </row>
    <row r="27">
      <c r="A27" s="10" t="s">
        <v>8</v>
      </c>
      <c r="B27" s="25">
        <v>0.0</v>
      </c>
      <c r="C27" s="15">
        <v>0.0</v>
      </c>
      <c r="D27" s="27">
        <v>0.0</v>
      </c>
      <c r="E27" s="26">
        <f t="shared" si="4"/>
        <v>0</v>
      </c>
      <c r="F27" s="26">
        <f t="shared" si="5"/>
        <v>0</v>
      </c>
    </row>
    <row r="28">
      <c r="A28" s="10" t="s">
        <v>9</v>
      </c>
      <c r="B28" s="25">
        <v>6720.0</v>
      </c>
      <c r="C28" s="15">
        <v>600.0</v>
      </c>
      <c r="D28" s="26">
        <f t="shared" ref="D28:D39" si="6">C28/B28</f>
        <v>0.08928571429</v>
      </c>
      <c r="E28" s="26">
        <f t="shared" si="4"/>
        <v>0.002442786274</v>
      </c>
      <c r="F28" s="26">
        <f t="shared" si="5"/>
        <v>0.0003086513428</v>
      </c>
    </row>
    <row r="29">
      <c r="A29" s="10" t="s">
        <v>29</v>
      </c>
      <c r="B29" s="25">
        <v>15813.0</v>
      </c>
      <c r="C29" s="15">
        <v>7542.0</v>
      </c>
      <c r="D29" s="26">
        <f t="shared" si="6"/>
        <v>0.4769493455</v>
      </c>
      <c r="E29" s="26">
        <f t="shared" si="4"/>
        <v>0.005748181451</v>
      </c>
      <c r="F29" s="26">
        <f t="shared" si="5"/>
        <v>0.003879747379</v>
      </c>
    </row>
    <row r="30">
      <c r="A30" s="10" t="s">
        <v>11</v>
      </c>
      <c r="B30" s="25">
        <v>29075.0</v>
      </c>
      <c r="C30" s="15">
        <v>4775.0</v>
      </c>
      <c r="D30" s="26">
        <f t="shared" si="6"/>
        <v>0.1642304385</v>
      </c>
      <c r="E30" s="26">
        <f t="shared" si="4"/>
        <v>0.01056904924</v>
      </c>
      <c r="F30" s="26">
        <f t="shared" si="5"/>
        <v>0.00245635027</v>
      </c>
    </row>
    <row r="31">
      <c r="A31" s="10" t="s">
        <v>30</v>
      </c>
      <c r="B31" s="25">
        <v>20297.0</v>
      </c>
      <c r="C31" s="15">
        <v>2640.0</v>
      </c>
      <c r="D31" s="26">
        <f t="shared" si="6"/>
        <v>0.130068483</v>
      </c>
      <c r="E31" s="26">
        <f t="shared" si="4"/>
        <v>0.007378159673</v>
      </c>
      <c r="F31" s="26">
        <f t="shared" si="5"/>
        <v>0.001358065908</v>
      </c>
    </row>
    <row r="32">
      <c r="A32" s="10" t="s">
        <v>12</v>
      </c>
      <c r="B32" s="25">
        <v>44282.0</v>
      </c>
      <c r="C32" s="15">
        <v>17496.0</v>
      </c>
      <c r="D32" s="26">
        <f t="shared" si="6"/>
        <v>0.3951041055</v>
      </c>
      <c r="E32" s="26">
        <f t="shared" si="4"/>
        <v>0.01609694372</v>
      </c>
      <c r="F32" s="26">
        <f t="shared" si="5"/>
        <v>0.009000273156</v>
      </c>
    </row>
    <row r="33">
      <c r="A33" s="10" t="s">
        <v>14</v>
      </c>
      <c r="B33" s="25">
        <v>1684985.0</v>
      </c>
      <c r="C33" s="15">
        <v>1342493.0</v>
      </c>
      <c r="D33" s="26">
        <f t="shared" si="6"/>
        <v>0.7967388434</v>
      </c>
      <c r="E33" s="26">
        <f t="shared" si="4"/>
        <v>0.6125086652</v>
      </c>
      <c r="F33" s="26">
        <f t="shared" si="5"/>
        <v>0.6906037786</v>
      </c>
    </row>
    <row r="34">
      <c r="A34" s="10" t="s">
        <v>15</v>
      </c>
      <c r="B34" s="25">
        <v>239467.0</v>
      </c>
      <c r="C34" s="15">
        <v>27103.0</v>
      </c>
      <c r="D34" s="26">
        <f t="shared" si="6"/>
        <v>0.1131805217</v>
      </c>
      <c r="E34" s="26">
        <f t="shared" si="4"/>
        <v>0.08704861617</v>
      </c>
      <c r="F34" s="26">
        <f t="shared" si="5"/>
        <v>0.01394229557</v>
      </c>
    </row>
    <row r="35">
      <c r="A35" s="10" t="s">
        <v>16</v>
      </c>
      <c r="B35" s="25">
        <v>291874.0</v>
      </c>
      <c r="C35" s="15">
        <v>269094.0</v>
      </c>
      <c r="D35" s="26">
        <f t="shared" si="6"/>
        <v>0.9219526234</v>
      </c>
      <c r="E35" s="26">
        <f t="shared" si="4"/>
        <v>0.1060990775</v>
      </c>
      <c r="F35" s="26">
        <f t="shared" si="5"/>
        <v>0.1384270407</v>
      </c>
    </row>
    <row r="36">
      <c r="A36" s="10" t="s">
        <v>17</v>
      </c>
      <c r="B36" s="25">
        <v>27531.0</v>
      </c>
      <c r="C36" s="15">
        <v>2670.0</v>
      </c>
      <c r="D36" s="26">
        <f t="shared" si="6"/>
        <v>0.0969815844</v>
      </c>
      <c r="E36" s="26">
        <f t="shared" si="4"/>
        <v>0.01000779002</v>
      </c>
      <c r="F36" s="26">
        <f t="shared" si="5"/>
        <v>0.001373498476</v>
      </c>
    </row>
    <row r="37">
      <c r="A37" s="10" t="s">
        <v>18</v>
      </c>
      <c r="B37" s="28">
        <v>504.0</v>
      </c>
      <c r="C37" s="15">
        <v>480.0</v>
      </c>
      <c r="D37" s="26">
        <f t="shared" si="6"/>
        <v>0.9523809524</v>
      </c>
      <c r="E37" s="26">
        <f t="shared" si="4"/>
        <v>0.0001832089706</v>
      </c>
      <c r="F37" s="26">
        <f t="shared" si="5"/>
        <v>0.0002469210743</v>
      </c>
    </row>
    <row r="38">
      <c r="A38" s="10" t="s">
        <v>19</v>
      </c>
      <c r="B38" s="25">
        <v>9681.0</v>
      </c>
      <c r="C38" s="15">
        <v>720.0</v>
      </c>
      <c r="D38" s="26">
        <f t="shared" si="6"/>
        <v>0.07437248218</v>
      </c>
      <c r="E38" s="26">
        <f t="shared" si="4"/>
        <v>0.003519138976</v>
      </c>
      <c r="F38" s="26">
        <f t="shared" si="5"/>
        <v>0.0003703816114</v>
      </c>
    </row>
    <row r="39">
      <c r="A39" s="29" t="s">
        <v>31</v>
      </c>
      <c r="B39" s="22">
        <v>63834.0</v>
      </c>
      <c r="C39" s="30">
        <v>32260.0</v>
      </c>
      <c r="D39" s="23">
        <f t="shared" si="6"/>
        <v>0.505373312</v>
      </c>
      <c r="E39" s="23">
        <f t="shared" si="4"/>
        <v>0.02320428854</v>
      </c>
      <c r="F39" s="23">
        <f t="shared" si="5"/>
        <v>0.01659515387</v>
      </c>
    </row>
    <row r="40">
      <c r="A40" s="29" t="s">
        <v>32</v>
      </c>
      <c r="B40" s="22">
        <v>0.0</v>
      </c>
      <c r="C40" s="30">
        <v>0.0</v>
      </c>
      <c r="D40" s="31">
        <v>0.0</v>
      </c>
      <c r="E40" s="23">
        <f t="shared" si="4"/>
        <v>0</v>
      </c>
      <c r="F40" s="23">
        <f t="shared" si="5"/>
        <v>0</v>
      </c>
    </row>
    <row r="41">
      <c r="A41" s="29" t="s">
        <v>33</v>
      </c>
      <c r="B41" s="22">
        <v>0.0</v>
      </c>
      <c r="C41" s="30">
        <v>0.0</v>
      </c>
      <c r="D41" s="31">
        <v>0.0</v>
      </c>
      <c r="E41" s="23">
        <f t="shared" si="4"/>
        <v>0</v>
      </c>
      <c r="F41" s="23">
        <f t="shared" si="5"/>
        <v>0</v>
      </c>
    </row>
    <row r="42">
      <c r="A42" s="29" t="s">
        <v>34</v>
      </c>
      <c r="B42" s="22">
        <v>247178.0</v>
      </c>
      <c r="C42" s="30">
        <v>176722.0</v>
      </c>
      <c r="D42" s="23">
        <f t="shared" ref="D42:D44" si="7">C42/B42</f>
        <v>0.714958451</v>
      </c>
      <c r="E42" s="23">
        <f t="shared" si="4"/>
        <v>0.08985164072</v>
      </c>
      <c r="F42" s="23">
        <f t="shared" si="5"/>
        <v>0.09090913767</v>
      </c>
    </row>
    <row r="43">
      <c r="A43" s="29" t="s">
        <v>35</v>
      </c>
      <c r="B43" s="22">
        <v>32000.0</v>
      </c>
      <c r="C43" s="30">
        <v>7985.0</v>
      </c>
      <c r="D43" s="23">
        <f t="shared" si="7"/>
        <v>0.24953125</v>
      </c>
      <c r="E43" s="23">
        <f t="shared" si="4"/>
        <v>0.01163231559</v>
      </c>
      <c r="F43" s="23">
        <f t="shared" si="5"/>
        <v>0.004107634954</v>
      </c>
    </row>
    <row r="44">
      <c r="A44" s="7" t="s">
        <v>36</v>
      </c>
      <c r="B44" s="22">
        <f t="shared" ref="B44:C44" si="8">sum(B25,B39:B43)</f>
        <v>2750957</v>
      </c>
      <c r="C44" s="22">
        <f t="shared" si="8"/>
        <v>1943941</v>
      </c>
      <c r="D44" s="23">
        <f t="shared" si="7"/>
        <v>0.706641725</v>
      </c>
      <c r="E44" s="23">
        <f t="shared" si="4"/>
        <v>1</v>
      </c>
      <c r="F44" s="23">
        <f t="shared" si="5"/>
        <v>1</v>
      </c>
    </row>
    <row r="45">
      <c r="F45" s="6"/>
    </row>
    <row r="46">
      <c r="A46" s="32" t="s">
        <v>23</v>
      </c>
      <c r="B46" s="33">
        <f t="shared" ref="B46:C46" si="9">B22</f>
        <v>2872871</v>
      </c>
      <c r="C46" s="33">
        <f t="shared" si="9"/>
        <v>2831104</v>
      </c>
      <c r="D46" s="34"/>
      <c r="E46" s="34"/>
      <c r="F46" s="35"/>
    </row>
    <row r="47">
      <c r="A47" s="32" t="s">
        <v>36</v>
      </c>
      <c r="B47" s="33">
        <f t="shared" ref="B47:C47" si="10">B44</f>
        <v>2750957</v>
      </c>
      <c r="C47" s="33">
        <f t="shared" si="10"/>
        <v>1943941</v>
      </c>
      <c r="F47" s="6"/>
    </row>
    <row r="48">
      <c r="A48" s="32" t="s">
        <v>37</v>
      </c>
      <c r="B48" s="33">
        <f t="shared" ref="B48:C48" si="11">B46-B47</f>
        <v>121914</v>
      </c>
      <c r="C48" s="33">
        <f t="shared" si="11"/>
        <v>887163</v>
      </c>
      <c r="D48" s="18"/>
      <c r="E48" s="18"/>
      <c r="F48" s="19"/>
    </row>
  </sheetData>
  <mergeCells count="3">
    <mergeCell ref="A1:F1"/>
    <mergeCell ref="A2:F2"/>
    <mergeCell ref="A3:F3"/>
  </mergeCells>
  <drawing r:id="rId1"/>
</worksheet>
</file>